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6660"/>
  </bookViews>
  <sheets>
    <sheet name="Grades" sheetId="1" r:id="rId1"/>
    <sheet name="Analytics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Prof. Chen</author>
  </authors>
  <commentList>
    <comment ref="L7" authorId="0">
      <text>
        <r>
          <rPr>
            <sz val="9"/>
            <rFont val="Tahoma"/>
            <charset val="134"/>
          </rPr>
          <t>Showed significant improvement in second half. Consider for tutoring support.</t>
        </r>
      </text>
    </comment>
    <comment ref="L11" authorId="0">
      <text>
        <r>
          <rPr>
            <sz val="9"/>
            <rFont val="Tahoma"/>
            <charset val="134"/>
          </rPr>
          <t>Medical leave - missed 2 weeks in March. Extended deadline for HW3.</t>
        </r>
      </text>
    </comment>
  </commentList>
</comments>
</file>

<file path=xl/sharedStrings.xml><?xml version="1.0" encoding="utf-8"?>
<sst xmlns="http://schemas.openxmlformats.org/spreadsheetml/2006/main" count="46" uniqueCount="46">
  <si>
    <t>CS101 Computer Science Intro — Spring 2026</t>
  </si>
  <si>
    <t>Instructor: Prof. Sarah Chen | Weights: HW 40% | Midterm 25% | Final 35%</t>
  </si>
  <si>
    <t>#</t>
  </si>
  <si>
    <t>Name</t>
  </si>
  <si>
    <t>HW1</t>
  </si>
  <si>
    <t>HW2</t>
  </si>
  <si>
    <t>HW3</t>
  </si>
  <si>
    <t>HW4</t>
  </si>
  <si>
    <t>Midterm</t>
  </si>
  <si>
    <t>Final</t>
  </si>
  <si>
    <t>Total</t>
  </si>
  <si>
    <t>Grade</t>
  </si>
  <si>
    <t>Rank</t>
  </si>
  <si>
    <t>Notes</t>
  </si>
  <si>
    <t>Alice Johnson</t>
  </si>
  <si>
    <t>Bob Smith</t>
  </si>
  <si>
    <t>Carol Williams</t>
  </si>
  <si>
    <t>David Brown</t>
  </si>
  <si>
    <t>Emma Davis</t>
  </si>
  <si>
    <t>Frank Miller</t>
  </si>
  <si>
    <t>Grace Lee</t>
  </si>
  <si>
    <t>Henry Wang</t>
  </si>
  <si>
    <t>Isabella Martinez</t>
  </si>
  <si>
    <t>James Taylor</t>
  </si>
  <si>
    <t>Karen Anderson</t>
  </si>
  <si>
    <t>Liam Thomas</t>
  </si>
  <si>
    <t>Mia Jackson</t>
  </si>
  <si>
    <t>Nathan White</t>
  </si>
  <si>
    <t>Olivia Harris</t>
  </si>
  <si>
    <t>Statistics</t>
  </si>
  <si>
    <t>Average</t>
  </si>
  <si>
    <t>Max</t>
  </si>
  <si>
    <t>Min</t>
  </si>
  <si>
    <t>Grade Distribution Analysis</t>
  </si>
  <si>
    <t>Range</t>
  </si>
  <si>
    <t>Count</t>
  </si>
  <si>
    <t>0-59 (F)</t>
  </si>
  <si>
    <t>60-69 (D)</t>
  </si>
  <si>
    <t>70-79 (C)</t>
  </si>
  <si>
    <t>80-89 (B)</t>
  </si>
  <si>
    <t>90-100 (A)</t>
  </si>
  <si>
    <t/>
  </si>
  <si>
    <t xml:space="preserve">Pass Rate (&gt;=60): </t>
  </si>
  <si>
    <t xml:space="preserve">Excellence Rate (&gt;=90): </t>
  </si>
  <si>
    <r>
      <rPr>
        <b/>
        <sz val="11"/>
        <color rgb="FF3C1361"/>
        <rFont val="宋体"/>
        <charset val="134"/>
      </rPr>
      <t>Class Average:</t>
    </r>
    <r>
      <rPr>
        <sz val="11"/>
        <color rgb="FF000000"/>
        <rFont val="宋体"/>
        <charset val="134"/>
      </rPr>
      <t>80.25</t>
    </r>
  </si>
  <si>
    <r>
      <rPr>
        <b/>
        <sz val="11"/>
        <color rgb="FF3C1361"/>
        <rFont val="宋体"/>
        <charset val="134"/>
      </rPr>
      <t>Total Students:</t>
    </r>
    <r>
      <rPr>
        <sz val="11"/>
        <color rgb="FF000000"/>
        <rFont val="宋体"/>
        <charset val="134"/>
      </rPr>
      <t>15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</si>
</sst>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0.0&quot;%&quot;"/>
    <numFmt numFmtId="179" formatCode="0.0"/>
  </numFmts>
  <fonts count="30">
    <font>
      <sz val="11"/>
      <name val="Calibri"/>
      <charset val="134"/>
    </font>
    <font>
      <b/>
      <sz val="14"/>
      <color rgb="FF3C1361"/>
      <name val="Calibri"/>
      <charset val="134"/>
    </font>
    <font>
      <b/>
      <sz val="11"/>
      <color rgb="FFFFFFFF"/>
      <name val="Calibri"/>
      <charset val="134"/>
    </font>
    <font>
      <b/>
      <sz val="12"/>
      <color rgb="FF3C1361"/>
      <name val="Calibri"/>
      <charset val="134"/>
    </font>
    <font>
      <sz val="12"/>
      <name val="Calibri"/>
      <charset val="134"/>
    </font>
    <font>
      <b/>
      <sz val="16"/>
      <color rgb="FFFFFFFF"/>
      <name val="Calibri"/>
      <charset val="134"/>
    </font>
    <font>
      <b/>
      <sz val="11"/>
      <name val="Calibri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1"/>
      <color rgb="FF3C1361"/>
      <name val="宋体"/>
      <charset val="134"/>
    </font>
    <font>
      <sz val="11"/>
      <color rgb="FF000000"/>
      <name val="宋体"/>
      <charset val="134"/>
    </font>
    <font>
      <sz val="9"/>
      <name val="Tahoma"/>
      <charset val="134"/>
    </font>
  </fonts>
  <fills count="35">
    <fill>
      <patternFill patternType="none"/>
    </fill>
    <fill>
      <patternFill patternType="gray125"/>
    </fill>
    <fill>
      <patternFill patternType="solid">
        <fgColor rgb="FF3C1361"/>
        <bgColor indexed="64"/>
      </patternFill>
    </fill>
    <fill>
      <patternFill patternType="solid">
        <fgColor rgb="FFE8D5F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D0D0D0"/>
      </left>
      <right style="thin">
        <color rgb="FFD0D0D0"/>
      </right>
      <top style="thin">
        <color rgb="FFD0D0D0"/>
      </top>
      <bottom style="thin">
        <color rgb="FFD0D0D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4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6" applyNumberFormat="0" applyAlignment="0" applyProtection="0">
      <alignment vertical="center"/>
    </xf>
    <xf numFmtId="0" fontId="18" fillId="6" borderId="5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</cellStyleXfs>
  <cellXfs count="17">
    <xf numFmtId="0" fontId="0" fillId="0" borderId="0" xfId="0"/>
    <xf numFmtId="0" fontId="1" fillId="0" borderId="0" xfId="0" applyFont="1"/>
    <xf numFmtId="0" fontId="2" fillId="2" borderId="0" xfId="0" applyFont="1" applyFill="1"/>
    <xf numFmtId="0" fontId="0" fillId="0" borderId="0" xfId="0" applyAlignment="1">
      <alignment horizontal="center"/>
    </xf>
    <xf numFmtId="0" fontId="3" fillId="0" borderId="0" xfId="0" applyFont="1"/>
    <xf numFmtId="178" fontId="4" fillId="0" borderId="0" xfId="0" applyNumberFormat="1" applyFont="1" applyAlignment="1">
      <alignment horizontal="center"/>
    </xf>
    <xf numFmtId="0" fontId="5" fillId="2" borderId="0" xfId="0" applyFont="1" applyFill="1" applyAlignment="1">
      <alignment horizontal="center" vertical="center"/>
    </xf>
    <xf numFmtId="0" fontId="0" fillId="3" borderId="0" xfId="0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2" fontId="0" fillId="0" borderId="1" xfId="0" applyNumberFormat="1" applyBorder="1" applyAlignment="1">
      <alignment horizontal="center"/>
    </xf>
    <xf numFmtId="0" fontId="6" fillId="3" borderId="0" xfId="0" applyFont="1" applyFill="1"/>
    <xf numFmtId="0" fontId="6" fillId="3" borderId="1" xfId="0" applyFont="1" applyFill="1" applyBorder="1"/>
    <xf numFmtId="179" fontId="0" fillId="3" borderId="1" xfId="0" applyNumberFormat="1" applyFill="1" applyBorder="1" applyAlignment="1">
      <alignment horizontal="center"/>
    </xf>
    <xf numFmtId="2" fontId="6" fillId="3" borderId="1" xfId="0" applyNumberFormat="1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>
              <a:defRPr lang="en-US" sz="14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Grade Distribution</a:t>
            </a:r>
            <a:endParaRPr lang="en-US" sz="1400" b="1"/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"Students"</c:f>
              <c:strCache>
                <c:ptCount val="1"/>
                <c:pt idx="0">
                  <c:v>Students</c:v>
                </c:pt>
              </c:strCache>
            </c:strRef>
          </c:tx>
          <c:spPr>
            <a:solidFill>
              <a:srgbClr val="DC3545"/>
            </a:solidFill>
          </c:spPr>
          <c:invertIfNegative val="0"/>
          <c:dLbls>
            <c:numFmt formatCode="General" sourceLinked="1"/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cat>
            <c:strRef>
              <c:f>{"F (0-59)","D (60-69)","C (70-79)","B (80-89)","A (90-100)"}</c:f>
              <c:strCache>
                <c:ptCount val="5"/>
                <c:pt idx="0">
                  <c:v>F (0-59)</c:v>
                </c:pt>
                <c:pt idx="1">
                  <c:v>D (60-69)</c:v>
                </c:pt>
                <c:pt idx="2">
                  <c:v>C (70-79)</c:v>
                </c:pt>
                <c:pt idx="3">
                  <c:v>B (80-89)</c:v>
                </c:pt>
                <c:pt idx="4">
                  <c:v>A (90-100)</c:v>
                </c:pt>
              </c:strCache>
            </c:strRef>
          </c:cat>
          <c:val>
            <c:numRef>
              <c:f>{0,2,3,6,4}</c:f>
              <c:numCache>
                <c:formatCode>General</c:formatCode>
                <c:ptCount val="5"/>
                <c:pt idx="0">
                  <c:v>0</c:v>
                </c:pt>
                <c:pt idx="1">
                  <c:v>2</c:v>
                </c:pt>
                <c:pt idx="2">
                  <c:v>3</c:v>
                </c:pt>
                <c:pt idx="3">
                  <c:v>6</c:v>
                </c:pt>
                <c:pt idx="4">
                  <c:v>4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1"/>
        </c:dLbls>
        <c:gapWidth val="150"/>
        <c:axId val="1"/>
        <c:axId val="2"/>
      </c:barChart>
      <c:catAx>
        <c:axId val="1"/>
        <c:scaling>
          <c:orientation val="minMax"/>
        </c:scaling>
        <c:delete val="0"/>
        <c:axPos val="b"/>
        <c:title>
          <c:tx>
            <c:rich>
              <a:bodyPr rot="0" spcFirstLastPara="0" vertOverflow="ellipsis" vert="horz" wrap="square" anchor="ctr" anchorCtr="1"/>
              <a:lstStyle/>
              <a:p>
                <a:pPr>
                  <a:defRPr lang="en-US"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 b="1"/>
                  <a:t>Grade Range</a:t>
                </a:r>
                <a:endParaRPr lang="en-US" sz="1400" b="1"/>
              </a:p>
            </c:rich>
          </c:tx>
          <c:layout/>
          <c:overlay val="0"/>
        </c:title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</a:p>
        </c:txPr>
        <c:crossAx val="2"/>
        <c:crosses val="autoZero"/>
        <c:auto val="1"/>
        <c:lblAlgn val="ctr"/>
        <c:lblOffset val="100"/>
        <c:noMultiLvlLbl val="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 rot="-5400000" spcFirstLastPara="0" vertOverflow="ellipsis" vert="horz" wrap="square" anchor="ctr" anchorCtr="1"/>
              <a:lstStyle/>
              <a:p>
                <a:pPr>
                  <a:defRPr lang="en-US"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 b="1"/>
                  <a:t>Number of Students</a:t>
                </a:r>
                <a:endParaRPr lang="en-US" sz="1400" b="1"/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</a:p>
        </c:txPr>
        <c:crossAx val="1"/>
        <c:crosses val="autoZero"/>
        <c:crossBetween val="between"/>
      </c:valAx>
    </c:plotArea>
    <c:plotVisOnly val="1"/>
    <c:dispBlanksAs val="gap"/>
    <c:showDLblsOverMax val="0"/>
    <c:extLst>
      <c:ext uri="{0b15fc19-7d7d-44ad-8c2d-2c3a37ce22c3}">
        <chartProps xmlns="https://web.wps.cn/et/2018/main" chartId="{35c50c0a-128b-4dde-a4e6-ff3b34bde8e6}"/>
      </c:ext>
    </c:extLst>
  </c:chart>
  <c:txPr>
    <a:bodyPr/>
    <a:lstStyle/>
    <a:p>
      <a:pPr>
        <a:defRPr lang="en-US"/>
      </a:pPr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4</xdr:col>
      <xdr:colOff>0</xdr:colOff>
      <xdr:row>1</xdr:row>
      <xdr:rowOff>0</xdr:rowOff>
    </xdr:from>
    <xdr:to>
      <xdr:col>14</xdr:col>
      <xdr:colOff>0</xdr:colOff>
      <xdr:row>19</xdr:row>
      <xdr:rowOff>0</xdr:rowOff>
    </xdr:to>
    <xdr:graphicFrame>
      <xdr:nvGraphicFramePr>
        <xdr:cNvPr id="2" name="Grade Distribution"/>
        <xdr:cNvGraphicFramePr/>
      </xdr:nvGraphicFramePr>
      <xdr:xfrm>
        <a:off x="4378960" y="259080"/>
        <a:ext cx="6858000" cy="38658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3C1361"/>
  </sheetPr>
  <dimension ref="A1:L22"/>
  <sheetViews>
    <sheetView tabSelected="1" zoomScale="170" zoomScaleNormal="170" workbookViewId="0">
      <pane ySplit="3" topLeftCell="A4" activePane="bottomLeft" state="frozen"/>
      <selection/>
      <selection pane="bottomLeft" activeCell="A1" sqref="A1:L1"/>
    </sheetView>
  </sheetViews>
  <sheetFormatPr defaultColWidth="8.4375" defaultRowHeight="16.8"/>
  <cols>
    <col min="1" max="1" width="5" customWidth="1"/>
    <col min="2" max="2" width="20" customWidth="1"/>
    <col min="9" max="9" width="10" customWidth="1"/>
    <col min="10" max="11" width="8" customWidth="1"/>
    <col min="12" max="12" width="15" customWidth="1"/>
  </cols>
  <sheetData>
    <row r="1" ht="30" customHeight="1" spans="1:12">
      <c r="A1" s="6" t="s">
        <v>0</v>
      </c>
    </row>
    <row r="2" ht="25" customHeight="1" spans="1:12">
      <c r="A2" s="7" t="s">
        <v>1</v>
      </c>
    </row>
    <row r="3" ht="22" customHeight="1" spans="1:12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</row>
    <row r="4" spans="1:12">
      <c r="A4" s="9">
        <v>1</v>
      </c>
      <c r="B4" s="10" t="s">
        <v>14</v>
      </c>
      <c r="C4" s="9">
        <v>92</v>
      </c>
      <c r="D4" s="9">
        <v>88</v>
      </c>
      <c r="E4" s="9">
        <v>95</v>
      </c>
      <c r="F4" s="9">
        <v>90</v>
      </c>
      <c r="G4" s="9">
        <v>87</v>
      </c>
      <c r="H4" s="9">
        <v>91</v>
      </c>
      <c r="I4" s="11">
        <f t="shared" ref="I4:I18" si="0">C4*0.1+D4*0.1+E4*0.1+F4*0.1+G4*0.25+H4*0.35</f>
        <v>90.1</v>
      </c>
      <c r="J4" s="9" t="str">
        <f t="shared" ref="J4:J18" si="1">IF(I4&gt;=90,"A",IF(I4&gt;=80,"B",IF(I4&gt;=70,"C",IF(I4&gt;=60,"D","F"))))</f>
        <v>A</v>
      </c>
      <c r="K4" s="9">
        <f t="shared" ref="K4:K18" si="2">RANK(I4,$I$4:$I$18)</f>
        <v>4</v>
      </c>
      <c r="L4" s="10"/>
    </row>
    <row r="5" spans="1:12">
      <c r="A5" s="9">
        <v>2</v>
      </c>
      <c r="B5" s="10" t="s">
        <v>15</v>
      </c>
      <c r="C5" s="9">
        <v>78</v>
      </c>
      <c r="D5" s="9">
        <v>82</v>
      </c>
      <c r="E5" s="9">
        <v>75</v>
      </c>
      <c r="F5" s="9">
        <v>80</v>
      </c>
      <c r="G5" s="9">
        <v>72</v>
      </c>
      <c r="H5" s="9">
        <v>76</v>
      </c>
      <c r="I5" s="11">
        <f t="shared" si="0"/>
        <v>76.1</v>
      </c>
      <c r="J5" s="9" t="str">
        <f t="shared" si="1"/>
        <v>C</v>
      </c>
      <c r="K5" s="9">
        <f t="shared" si="2"/>
        <v>11</v>
      </c>
      <c r="L5" s="10"/>
    </row>
    <row r="6" spans="1:12">
      <c r="A6" s="9">
        <v>3</v>
      </c>
      <c r="B6" s="10" t="s">
        <v>16</v>
      </c>
      <c r="C6" s="9">
        <v>95</v>
      </c>
      <c r="D6" s="9">
        <v>97</v>
      </c>
      <c r="E6" s="9">
        <v>93</v>
      </c>
      <c r="F6" s="9">
        <v>96</v>
      </c>
      <c r="G6" s="9">
        <v>94</v>
      </c>
      <c r="H6" s="9">
        <v>98</v>
      </c>
      <c r="I6" s="11">
        <f t="shared" si="0"/>
        <v>95.9</v>
      </c>
      <c r="J6" s="9" t="str">
        <f t="shared" si="1"/>
        <v>A</v>
      </c>
      <c r="K6" s="9">
        <f t="shared" si="2"/>
        <v>1</v>
      </c>
      <c r="L6" s="10"/>
    </row>
    <row r="7" spans="1:12">
      <c r="A7" s="9">
        <v>4</v>
      </c>
      <c r="B7" s="10" t="s">
        <v>17</v>
      </c>
      <c r="C7" s="9">
        <v>65</v>
      </c>
      <c r="D7" s="9">
        <v>70</v>
      </c>
      <c r="E7" s="9">
        <v>68</v>
      </c>
      <c r="F7" s="9">
        <v>72</v>
      </c>
      <c r="G7" s="9">
        <v>63</v>
      </c>
      <c r="H7" s="9">
        <v>67</v>
      </c>
      <c r="I7" s="11">
        <f t="shared" si="0"/>
        <v>66.7</v>
      </c>
      <c r="J7" s="9" t="str">
        <f t="shared" si="1"/>
        <v>D</v>
      </c>
      <c r="K7" s="9">
        <f t="shared" si="2"/>
        <v>14</v>
      </c>
      <c r="L7" s="10"/>
    </row>
    <row r="8" spans="1:12">
      <c r="A8" s="9">
        <v>5</v>
      </c>
      <c r="B8" s="10" t="s">
        <v>18</v>
      </c>
      <c r="C8" s="9">
        <v>88</v>
      </c>
      <c r="D8" s="9">
        <v>85</v>
      </c>
      <c r="E8" s="9">
        <v>90</v>
      </c>
      <c r="F8" s="9">
        <v>87</v>
      </c>
      <c r="G8" s="9">
        <v>82</v>
      </c>
      <c r="H8" s="9">
        <v>86</v>
      </c>
      <c r="I8" s="11">
        <f t="shared" si="0"/>
        <v>85.6</v>
      </c>
      <c r="J8" s="9" t="str">
        <f t="shared" si="1"/>
        <v>B</v>
      </c>
      <c r="K8" s="9">
        <f t="shared" si="2"/>
        <v>7</v>
      </c>
      <c r="L8" s="10"/>
    </row>
    <row r="9" spans="1:12">
      <c r="A9" s="9">
        <v>6</v>
      </c>
      <c r="B9" s="10" t="s">
        <v>19</v>
      </c>
      <c r="C9" s="9">
        <v>73</v>
      </c>
      <c r="D9" s="9">
        <v>68</v>
      </c>
      <c r="E9" s="9">
        <v>71</v>
      </c>
      <c r="F9" s="9">
        <v>75</v>
      </c>
      <c r="G9" s="9">
        <v>70</v>
      </c>
      <c r="H9" s="9">
        <v>74</v>
      </c>
      <c r="I9" s="11">
        <f t="shared" si="0"/>
        <v>72.1</v>
      </c>
      <c r="J9" s="9" t="str">
        <f t="shared" si="1"/>
        <v>C</v>
      </c>
      <c r="K9" s="9">
        <f t="shared" si="2"/>
        <v>12</v>
      </c>
      <c r="L9" s="10"/>
    </row>
    <row r="10" spans="1:12">
      <c r="A10" s="9">
        <v>7</v>
      </c>
      <c r="B10" s="10" t="s">
        <v>20</v>
      </c>
      <c r="C10" s="9">
        <v>84</v>
      </c>
      <c r="D10" s="9">
        <v>89</v>
      </c>
      <c r="E10" s="9">
        <v>86</v>
      </c>
      <c r="F10" s="9">
        <v>82</v>
      </c>
      <c r="G10" s="9">
        <v>91</v>
      </c>
      <c r="H10" s="9">
        <v>88</v>
      </c>
      <c r="I10" s="11">
        <f t="shared" si="0"/>
        <v>87.65</v>
      </c>
      <c r="J10" s="9" t="str">
        <f t="shared" si="1"/>
        <v>B</v>
      </c>
      <c r="K10" s="9">
        <f t="shared" si="2"/>
        <v>5</v>
      </c>
      <c r="L10" s="10"/>
    </row>
    <row r="11" spans="1:12">
      <c r="A11" s="9">
        <v>8</v>
      </c>
      <c r="B11" s="10" t="s">
        <v>21</v>
      </c>
      <c r="C11" s="9">
        <v>60</v>
      </c>
      <c r="D11" s="9">
        <v>65</v>
      </c>
      <c r="E11" s="9">
        <v>62</v>
      </c>
      <c r="F11" s="9">
        <v>68</v>
      </c>
      <c r="G11" s="9">
        <v>61</v>
      </c>
      <c r="H11" s="9">
        <v>64</v>
      </c>
      <c r="I11" s="11">
        <f t="shared" si="0"/>
        <v>63.15</v>
      </c>
      <c r="J11" s="9" t="str">
        <f t="shared" si="1"/>
        <v>D</v>
      </c>
      <c r="K11" s="9">
        <f t="shared" si="2"/>
        <v>15</v>
      </c>
      <c r="L11" s="10"/>
    </row>
    <row r="12" spans="1:12">
      <c r="A12" s="9">
        <v>9</v>
      </c>
      <c r="B12" s="10" t="s">
        <v>22</v>
      </c>
      <c r="C12" s="9">
        <v>91</v>
      </c>
      <c r="D12" s="9">
        <v>93</v>
      </c>
      <c r="E12" s="9">
        <v>89</v>
      </c>
      <c r="F12" s="9">
        <v>94</v>
      </c>
      <c r="G12" s="9">
        <v>88</v>
      </c>
      <c r="H12" s="9">
        <v>92</v>
      </c>
      <c r="I12" s="11">
        <f t="shared" si="0"/>
        <v>90.9</v>
      </c>
      <c r="J12" s="9" t="str">
        <f t="shared" si="1"/>
        <v>A</v>
      </c>
      <c r="K12" s="9">
        <f t="shared" si="2"/>
        <v>3</v>
      </c>
      <c r="L12" s="10"/>
    </row>
    <row r="13" spans="1:12">
      <c r="A13" s="9">
        <v>10</v>
      </c>
      <c r="B13" s="10" t="s">
        <v>23</v>
      </c>
      <c r="C13" s="9">
        <v>76</v>
      </c>
      <c r="D13" s="9">
        <v>79</v>
      </c>
      <c r="E13" s="9">
        <v>74</v>
      </c>
      <c r="F13" s="9">
        <v>81</v>
      </c>
      <c r="G13" s="9">
        <v>77</v>
      </c>
      <c r="H13" s="9">
        <v>80</v>
      </c>
      <c r="I13" s="11">
        <f t="shared" si="0"/>
        <v>78.25</v>
      </c>
      <c r="J13" s="9" t="str">
        <f t="shared" si="1"/>
        <v>C</v>
      </c>
      <c r="K13" s="9">
        <f t="shared" si="2"/>
        <v>10</v>
      </c>
      <c r="L13" s="10"/>
    </row>
    <row r="14" spans="1:12">
      <c r="A14" s="9">
        <v>11</v>
      </c>
      <c r="B14" s="10" t="s">
        <v>24</v>
      </c>
      <c r="C14" s="9">
        <v>83</v>
      </c>
      <c r="D14" s="9">
        <v>86</v>
      </c>
      <c r="E14" s="9">
        <v>80</v>
      </c>
      <c r="F14" s="9">
        <v>85</v>
      </c>
      <c r="G14" s="9">
        <v>79</v>
      </c>
      <c r="H14" s="9">
        <v>84</v>
      </c>
      <c r="I14" s="11">
        <f t="shared" si="0"/>
        <v>82.55</v>
      </c>
      <c r="J14" s="9" t="str">
        <f t="shared" si="1"/>
        <v>B</v>
      </c>
      <c r="K14" s="9">
        <f t="shared" si="2"/>
        <v>8</v>
      </c>
      <c r="L14" s="10"/>
    </row>
    <row r="15" spans="1:12">
      <c r="A15" s="9">
        <v>12</v>
      </c>
      <c r="B15" s="10" t="s">
        <v>25</v>
      </c>
      <c r="C15" s="9">
        <v>70</v>
      </c>
      <c r="D15" s="9">
        <v>74</v>
      </c>
      <c r="E15" s="9">
        <v>67</v>
      </c>
      <c r="F15" s="9">
        <v>73</v>
      </c>
      <c r="G15" s="9">
        <v>69</v>
      </c>
      <c r="H15" s="9">
        <v>71</v>
      </c>
      <c r="I15" s="11">
        <f t="shared" si="0"/>
        <v>70.5</v>
      </c>
      <c r="J15" s="9" t="str">
        <f t="shared" si="1"/>
        <v>C</v>
      </c>
      <c r="K15" s="9">
        <f t="shared" si="2"/>
        <v>13</v>
      </c>
      <c r="L15" s="10"/>
    </row>
    <row r="16" spans="1:12">
      <c r="A16" s="9">
        <v>13</v>
      </c>
      <c r="B16" s="10" t="s">
        <v>26</v>
      </c>
      <c r="C16" s="9">
        <v>97</v>
      </c>
      <c r="D16" s="9">
        <v>94</v>
      </c>
      <c r="E16" s="9">
        <v>96</v>
      </c>
      <c r="F16" s="9">
        <v>93</v>
      </c>
      <c r="G16" s="9">
        <v>95</v>
      </c>
      <c r="H16" s="9">
        <v>97</v>
      </c>
      <c r="I16" s="11">
        <f t="shared" si="0"/>
        <v>95.7</v>
      </c>
      <c r="J16" s="9" t="str">
        <f t="shared" si="1"/>
        <v>A</v>
      </c>
      <c r="K16" s="9">
        <f t="shared" si="2"/>
        <v>2</v>
      </c>
      <c r="L16" s="10"/>
    </row>
    <row r="17" spans="1:12">
      <c r="A17" s="9">
        <v>14</v>
      </c>
      <c r="B17" s="10" t="s">
        <v>27</v>
      </c>
      <c r="C17" s="9">
        <v>81</v>
      </c>
      <c r="D17" s="9">
        <v>77</v>
      </c>
      <c r="E17" s="9">
        <v>83</v>
      </c>
      <c r="F17" s="9">
        <v>79</v>
      </c>
      <c r="G17" s="9">
        <v>85</v>
      </c>
      <c r="H17" s="9">
        <v>82</v>
      </c>
      <c r="I17" s="11">
        <f t="shared" si="0"/>
        <v>81.95</v>
      </c>
      <c r="J17" s="9" t="str">
        <f t="shared" si="1"/>
        <v>B</v>
      </c>
      <c r="K17" s="9">
        <f t="shared" si="2"/>
        <v>9</v>
      </c>
      <c r="L17" s="10"/>
    </row>
    <row r="18" spans="1:12">
      <c r="A18" s="9">
        <v>15</v>
      </c>
      <c r="B18" s="10" t="s">
        <v>28</v>
      </c>
      <c r="C18" s="9">
        <v>87</v>
      </c>
      <c r="D18" s="9">
        <v>90</v>
      </c>
      <c r="E18" s="9">
        <v>85</v>
      </c>
      <c r="F18" s="9">
        <v>88</v>
      </c>
      <c r="G18" s="9">
        <v>83</v>
      </c>
      <c r="H18" s="9">
        <v>89</v>
      </c>
      <c r="I18" s="11">
        <f t="shared" si="0"/>
        <v>86.9</v>
      </c>
      <c r="J18" s="9" t="str">
        <f t="shared" si="1"/>
        <v>B</v>
      </c>
      <c r="K18" s="9">
        <f t="shared" si="2"/>
        <v>6</v>
      </c>
      <c r="L18" s="10"/>
    </row>
    <row r="20" ht="20" customHeight="1" spans="1:12">
      <c r="A20" s="12" t="s">
        <v>29</v>
      </c>
      <c r="B20" s="13" t="s">
        <v>30</v>
      </c>
      <c r="C20" s="14">
        <f t="shared" ref="C20:I20" si="3">AVERAGE(C4:C18)</f>
        <v>81.3333333333333</v>
      </c>
      <c r="D20" s="14">
        <f t="shared" si="3"/>
        <v>82.4666666666667</v>
      </c>
      <c r="E20" s="14">
        <f t="shared" si="3"/>
        <v>80.9333333333333</v>
      </c>
      <c r="F20" s="14">
        <f t="shared" si="3"/>
        <v>82.8666666666667</v>
      </c>
      <c r="G20" s="14">
        <f t="shared" si="3"/>
        <v>79.7333333333333</v>
      </c>
      <c r="H20" s="14">
        <f t="shared" si="3"/>
        <v>82.6</v>
      </c>
      <c r="I20" s="15">
        <f t="shared" si="3"/>
        <v>81.6033333333333</v>
      </c>
    </row>
    <row r="21" spans="1:12">
      <c r="B21" s="13" t="s">
        <v>31</v>
      </c>
      <c r="C21" s="16">
        <f t="shared" ref="C21:I21" si="4">MAX(C4:C18)</f>
        <v>97</v>
      </c>
      <c r="D21" s="16">
        <f t="shared" si="4"/>
        <v>97</v>
      </c>
      <c r="E21" s="16">
        <f t="shared" si="4"/>
        <v>96</v>
      </c>
      <c r="F21" s="16">
        <f t="shared" si="4"/>
        <v>96</v>
      </c>
      <c r="G21" s="16">
        <f t="shared" si="4"/>
        <v>95</v>
      </c>
      <c r="H21" s="16">
        <f t="shared" si="4"/>
        <v>98</v>
      </c>
      <c r="I21" s="15">
        <f t="shared" si="4"/>
        <v>95.9</v>
      </c>
    </row>
    <row r="22" spans="1:12">
      <c r="B22" s="13" t="s">
        <v>32</v>
      </c>
      <c r="C22" s="16">
        <f t="shared" ref="C22:I22" si="5">MIN(C4:C18)</f>
        <v>60</v>
      </c>
      <c r="D22" s="16">
        <f t="shared" si="5"/>
        <v>65</v>
      </c>
      <c r="E22" s="16">
        <f t="shared" si="5"/>
        <v>62</v>
      </c>
      <c r="F22" s="16">
        <f t="shared" si="5"/>
        <v>68</v>
      </c>
      <c r="G22" s="16">
        <f t="shared" si="5"/>
        <v>61</v>
      </c>
      <c r="H22" s="16">
        <f t="shared" si="5"/>
        <v>64</v>
      </c>
      <c r="I22" s="15">
        <f t="shared" si="5"/>
        <v>63.15</v>
      </c>
    </row>
  </sheetData>
  <mergeCells count="2">
    <mergeCell ref="A1:L1"/>
    <mergeCell ref="A2:L2"/>
  </mergeCells>
  <conditionalFormatting sqref="I4:I18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4:J18">
    <cfRule type="iconSet" priority="1">
      <iconSet iconSet="3Symbols">
        <cfvo type="percent" val="0"/>
        <cfvo type="percent" val="33"/>
        <cfvo type="percent" val="66"/>
      </iconSet>
    </cfRule>
  </conditionalFormatting>
  <pageMargins left="0.75" right="0.75" top="1" bottom="1" header="0.5" footer="0.5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7B2D8E"/>
  </sheetPr>
  <dimension ref="A1:B15"/>
  <sheetViews>
    <sheetView zoomScale="164" zoomScaleNormal="164" workbookViewId="0">
      <selection activeCell="A1" sqref="A1"/>
    </sheetView>
  </sheetViews>
  <sheetFormatPr defaultColWidth="8.4375" defaultRowHeight="16.8" outlineLevelCol="1"/>
  <cols>
    <col min="1" max="1" width="25" customWidth="1"/>
    <col min="2" max="2" width="12" customWidth="1"/>
  </cols>
  <sheetData>
    <row r="1" ht="20.4" spans="1:2">
      <c r="A1" s="1" t="s">
        <v>33</v>
      </c>
    </row>
    <row r="3" spans="1:2">
      <c r="A3" s="2" t="s">
        <v>34</v>
      </c>
      <c r="B3" s="2" t="s">
        <v>35</v>
      </c>
    </row>
    <row r="4" spans="1:2">
      <c r="A4" t="s">
        <v>36</v>
      </c>
      <c r="B4" s="3">
        <f>COUNTIF(Grades!I4:I18,"&lt;60")</f>
        <v>0</v>
      </c>
    </row>
    <row r="5" spans="1:2">
      <c r="A5" t="s">
        <v>37</v>
      </c>
      <c r="B5" s="3">
        <f>COUNTIFS(Grades!I4:I18,"&gt;=60",Grades!I4:I18,"&lt;70")</f>
        <v>2</v>
      </c>
    </row>
    <row r="6" spans="1:2">
      <c r="A6" t="s">
        <v>38</v>
      </c>
      <c r="B6" s="3">
        <f>COUNTIFS(Grades!I4:I18,"&gt;=70",Grades!I4:I18,"&lt;80")</f>
        <v>4</v>
      </c>
    </row>
    <row r="7" spans="1:2">
      <c r="A7" t="s">
        <v>39</v>
      </c>
      <c r="B7" s="3">
        <f>COUNTIFS(Grades!I4:I18,"&gt;=80",Grades!I4:I18,"&lt;90")</f>
        <v>5</v>
      </c>
    </row>
    <row r="8" spans="1:2">
      <c r="A8" t="s">
        <v>40</v>
      </c>
      <c r="B8" s="3">
        <f>COUNTIFS(Grades!I4:I18,"&gt;=90",Grades!I4:I18,"&lt;=100")</f>
        <v>4</v>
      </c>
    </row>
    <row r="10" spans="1:2">
      <c r="A10" t="s">
        <v>41</v>
      </c>
    </row>
    <row r="11" ht="17.6" spans="1:2">
      <c r="A11" s="4" t="s">
        <v>42</v>
      </c>
      <c r="B11" s="5">
        <f>COUNTIF(Grades!I4:I18,"&gt;=60")/15*100</f>
        <v>100</v>
      </c>
    </row>
    <row r="12" ht="17.6" spans="1:2">
      <c r="A12" s="4" t="s">
        <v>43</v>
      </c>
      <c r="B12" s="5">
        <f>COUNTIF(Grades!I4:I18,"&gt;=90")/15*100</f>
        <v>26.6666666666667</v>
      </c>
    </row>
    <row r="14" ht="17" spans="1:2">
      <c r="A14" t="s">
        <v>44</v>
      </c>
    </row>
    <row r="15" ht="17" spans="1:2">
      <c r="A15" t="s">
        <v>45</v>
      </c>
    </row>
  </sheetData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Docs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Grades</vt:lpstr>
      <vt:lpstr>Analytics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veryliu</cp:lastModifiedBy>
  <dcterms:created xsi:type="dcterms:W3CDTF">2026-03-26T13:33:48Z</dcterms:created>
  <dcterms:modified xsi:type="dcterms:W3CDTF">2026-03-26T14:27:18Z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E61DAE14E7CF1A02C6D1C469D444CE9D_42</vt:lpwstr>
  </property>
  <property fmtid="{D5CDD505-2E9C-101B-9397-08002B2CF9AE}" pid="3" name="KSOProductBuildVer">
    <vt:lpwstr>1033-12.1.25201.25201</vt:lpwstr>
  </property>
  <property fmtid="{D5CDD505-2E9C-101B-9397-08002B2CF9AE}" pid="4" name="CalculationRule">
    <vt:i4>0</vt:i4>
  </property>
</Properties>
</file>